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la\licitações\LICITAÇÕES 2022\Pregão Eletrônico 005 - Transporte Escolar\"/>
    </mc:Choice>
  </mc:AlternateContent>
  <bookViews>
    <workbookView xWindow="0" yWindow="0" windowWidth="20490" windowHeight="7665" activeTab="1"/>
  </bookViews>
  <sheets>
    <sheet name="Itinerário 1" sheetId="2" r:id="rId1"/>
    <sheet name="Itinerário 2 e 3" sheetId="3" r:id="rId2"/>
  </sheets>
  <calcPr calcId="162913"/>
</workbook>
</file>

<file path=xl/calcChain.xml><?xml version="1.0" encoding="utf-8"?>
<calcChain xmlns="http://schemas.openxmlformats.org/spreadsheetml/2006/main">
  <c r="D31" i="3" l="1"/>
  <c r="D21" i="3"/>
  <c r="B21" i="3"/>
  <c r="B23" i="3" s="1"/>
  <c r="D19" i="3"/>
  <c r="D18" i="3"/>
  <c r="B17" i="3"/>
  <c r="D13" i="3"/>
  <c r="B26" i="3" s="1"/>
  <c r="D11" i="3"/>
  <c r="D12" i="3" s="1"/>
  <c r="D14" i="3" s="1"/>
  <c r="B11" i="3"/>
  <c r="B33" i="3" l="1"/>
  <c r="D32" i="3"/>
  <c r="D20" i="3"/>
  <c r="D23" i="3" s="1"/>
  <c r="D24" i="3" s="1"/>
  <c r="D33" i="3" s="1"/>
  <c r="D21" i="2"/>
  <c r="B21" i="2"/>
  <c r="B23" i="2" s="1"/>
  <c r="D19" i="2"/>
  <c r="D18" i="2"/>
  <c r="B17" i="2"/>
  <c r="D13" i="2"/>
  <c r="B26" i="2" s="1"/>
  <c r="D11" i="2"/>
  <c r="D12" i="2" s="1"/>
  <c r="B11" i="2"/>
  <c r="D34" i="3" l="1"/>
  <c r="D35" i="3" s="1"/>
  <c r="D37" i="3" s="1"/>
  <c r="B33" i="2"/>
  <c r="D14" i="2"/>
  <c r="D32" i="2"/>
  <c r="D20" i="2"/>
  <c r="D23" i="2" s="1"/>
  <c r="D24" i="2" s="1"/>
  <c r="D33" i="2" l="1"/>
  <c r="D34" i="2" s="1"/>
  <c r="D35" i="2" s="1"/>
  <c r="D37" i="2" s="1"/>
</calcChain>
</file>

<file path=xl/sharedStrings.xml><?xml version="1.0" encoding="utf-8"?>
<sst xmlns="http://schemas.openxmlformats.org/spreadsheetml/2006/main" count="112" uniqueCount="64">
  <si>
    <t>Cálculo de Custos do KM Rodado - Transporte Escolar</t>
  </si>
  <si>
    <t>Custos Variaveis</t>
  </si>
  <si>
    <t>Custos Fixos</t>
  </si>
  <si>
    <t>CUSTOS DE CAPITAL E DEPRECIAÇÃO</t>
  </si>
  <si>
    <t>Média Consumida KM/Litro</t>
  </si>
  <si>
    <t>Valor da Depreciação anual %</t>
  </si>
  <si>
    <t>Valor da Depreciação anual R$</t>
  </si>
  <si>
    <t>Valor a Depreciar no mês</t>
  </si>
  <si>
    <t>OLEO LUBRIFICANTE</t>
  </si>
  <si>
    <t>Preço do Litro Lubrificante</t>
  </si>
  <si>
    <t>Custo da Depreciação por KM</t>
  </si>
  <si>
    <t xml:space="preserve">Km Rodados com 1 Troca </t>
  </si>
  <si>
    <t>MOTORISTA</t>
  </si>
  <si>
    <t>Custo do Lubrificante por KM</t>
  </si>
  <si>
    <t xml:space="preserve">Motorista </t>
  </si>
  <si>
    <t>PNEUS DE RODAGEM</t>
  </si>
  <si>
    <t>13º</t>
  </si>
  <si>
    <t>Preço do Pneu utilizado</t>
  </si>
  <si>
    <t>Férias</t>
  </si>
  <si>
    <t>Qtd. Pneus Rodando</t>
  </si>
  <si>
    <t>1/3 de Férias</t>
  </si>
  <si>
    <t>Total na Troca - 4 Pneus</t>
  </si>
  <si>
    <t>FGTS</t>
  </si>
  <si>
    <t>Vida util do Pneus por KM</t>
  </si>
  <si>
    <t>INSS</t>
  </si>
  <si>
    <t>Custo dos Pneus de rodagem Por KM</t>
  </si>
  <si>
    <t>Custo Funcionário Mês</t>
  </si>
  <si>
    <t>MANUTENÇÃO DO VEÍCULO</t>
  </si>
  <si>
    <t>Custo do Motorista por KM</t>
  </si>
  <si>
    <t>Custo de Manutenção por mês</t>
  </si>
  <si>
    <t>Custo da Manutenção por KM</t>
  </si>
  <si>
    <t>IPVA E CONTADOR</t>
  </si>
  <si>
    <t xml:space="preserve">Seguro Resp. Civil e Casco </t>
  </si>
  <si>
    <t>DPVAT</t>
  </si>
  <si>
    <t>Honorarios com Contador</t>
  </si>
  <si>
    <t>Totais dos custos</t>
  </si>
  <si>
    <t>Custo por Km</t>
  </si>
  <si>
    <t>Total dos Custos Fixos</t>
  </si>
  <si>
    <t>Margem de Lucro em Percentual</t>
  </si>
  <si>
    <t xml:space="preserve">Ano de Fabricação: </t>
  </si>
  <si>
    <t>Média de Dias Letivos no Mês: 20</t>
  </si>
  <si>
    <t>Combustivel</t>
  </si>
  <si>
    <t>Preço Do Litro Óleo Diesel</t>
  </si>
  <si>
    <t>Custo Óleo Diesel por KM</t>
  </si>
  <si>
    <t>Total na Troca - 7 Litros</t>
  </si>
  <si>
    <t xml:space="preserve">IPVA </t>
  </si>
  <si>
    <t>Valor Médio de venda (tabela FIPE)</t>
  </si>
  <si>
    <t xml:space="preserve">Itinerário: 2 e 3 </t>
  </si>
  <si>
    <t>Honorários com Contador</t>
  </si>
  <si>
    <t>Total a Pagar por Quilômetro Rodado</t>
  </si>
  <si>
    <t>Total dos Custos Variáveis + Custos Fixos + Impostos (Simples Nacional 6%)</t>
  </si>
  <si>
    <t>Total dos Custos Variáveis + Custos Fixos</t>
  </si>
  <si>
    <t>Total dos Custos variáveis</t>
  </si>
  <si>
    <t>VEÍCULO: Com no mínimo 20 lugares</t>
  </si>
  <si>
    <t xml:space="preserve">Quilometragem Percorrida por Dia: </t>
  </si>
  <si>
    <t>Total dos Custos váriaveis</t>
  </si>
  <si>
    <t>Total dos Custos Váriaveis + Custos Fixos</t>
  </si>
  <si>
    <t>Total dos Custos Váriaveis + Custos Fixos + Impostos (Simples Nacional 6%)</t>
  </si>
  <si>
    <t>Total a Pagar por Quilometro Rodado</t>
  </si>
  <si>
    <t>VEÍCULO: Com no mínimo 16 lugares</t>
  </si>
  <si>
    <t>Itinerário 1</t>
  </si>
  <si>
    <t>ATENÇÃO: PREENCHER SOMENTE OS CAMPOS EM AZUL</t>
  </si>
  <si>
    <t>Km média Percorrida no Mês - 20d*90km</t>
  </si>
  <si>
    <t>Km média Percorrida no Mês - 20d*82km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</si>
</sst>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_-* #,##0_-;\-* #,##0_-;_-* &quot;-&quot;??_-;_-@_-"/>
    <numFmt numFmtId="167" formatCode="_ * #,##0.00_ ;_ * \-#,##0.00_ ;_ * &quot;-&quot;??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rgb="FF0066FF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14"/>
      <color rgb="FF0066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8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43" fontId="5" fillId="0" borderId="15" xfId="1" applyFont="1" applyBorder="1"/>
    <xf numFmtId="0" fontId="10" fillId="0" borderId="13" xfId="0" applyFont="1" applyBorder="1"/>
    <xf numFmtId="0" fontId="12" fillId="0" borderId="16" xfId="0" applyFont="1" applyBorder="1"/>
    <xf numFmtId="0" fontId="5" fillId="0" borderId="13" xfId="0" applyFont="1" applyBorder="1"/>
    <xf numFmtId="0" fontId="12" fillId="0" borderId="18" xfId="0" applyFont="1" applyBorder="1"/>
    <xf numFmtId="164" fontId="13" fillId="0" borderId="0" xfId="1" applyNumberFormat="1" applyFont="1" applyBorder="1"/>
    <xf numFmtId="0" fontId="9" fillId="0" borderId="10" xfId="0" applyFont="1" applyBorder="1"/>
    <xf numFmtId="43" fontId="12" fillId="0" borderId="12" xfId="1" applyFont="1" applyBorder="1"/>
    <xf numFmtId="0" fontId="5" fillId="0" borderId="19" xfId="0" applyFont="1" applyFill="1" applyBorder="1"/>
    <xf numFmtId="43" fontId="11" fillId="0" borderId="15" xfId="1" applyFont="1" applyBorder="1"/>
    <xf numFmtId="0" fontId="12" fillId="0" borderId="20" xfId="0" applyFont="1" applyBorder="1"/>
    <xf numFmtId="0" fontId="15" fillId="0" borderId="11" xfId="0" applyFont="1" applyBorder="1"/>
    <xf numFmtId="43" fontId="14" fillId="0" borderId="12" xfId="1" applyFont="1" applyBorder="1"/>
    <xf numFmtId="43" fontId="5" fillId="0" borderId="12" xfId="1" applyFont="1" applyBorder="1"/>
    <xf numFmtId="0" fontId="11" fillId="0" borderId="13" xfId="0" applyFont="1" applyFill="1" applyBorder="1"/>
    <xf numFmtId="0" fontId="12" fillId="0" borderId="22" xfId="0" applyFont="1" applyBorder="1"/>
    <xf numFmtId="164" fontId="14" fillId="0" borderId="23" xfId="1" applyNumberFormat="1" applyFont="1" applyBorder="1"/>
    <xf numFmtId="0" fontId="15" fillId="0" borderId="10" xfId="0" applyFont="1" applyBorder="1"/>
    <xf numFmtId="164" fontId="14" fillId="0" borderId="0" xfId="0" applyNumberFormat="1" applyFont="1" applyBorder="1"/>
    <xf numFmtId="0" fontId="16" fillId="0" borderId="9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center"/>
    </xf>
    <xf numFmtId="0" fontId="15" fillId="0" borderId="13" xfId="0" applyFont="1" applyBorder="1"/>
    <xf numFmtId="43" fontId="19" fillId="0" borderId="15" xfId="1" applyFont="1" applyBorder="1"/>
    <xf numFmtId="43" fontId="22" fillId="4" borderId="14" xfId="1" applyFont="1" applyFill="1" applyBorder="1"/>
    <xf numFmtId="0" fontId="22" fillId="0" borderId="13" xfId="0" quotePrefix="1" applyFont="1" applyBorder="1"/>
    <xf numFmtId="0" fontId="22" fillId="0" borderId="13" xfId="0" applyFont="1" applyBorder="1"/>
    <xf numFmtId="43" fontId="22" fillId="0" borderId="15" xfId="1" applyFont="1" applyBorder="1"/>
    <xf numFmtId="0" fontId="22" fillId="0" borderId="19" xfId="0" applyFont="1" applyFill="1" applyBorder="1"/>
    <xf numFmtId="164" fontId="7" fillId="0" borderId="17" xfId="1" applyNumberFormat="1" applyFont="1" applyBorder="1"/>
    <xf numFmtId="164" fontId="7" fillId="0" borderId="21" xfId="1" applyNumberFormat="1" applyFont="1" applyBorder="1"/>
    <xf numFmtId="0" fontId="22" fillId="0" borderId="13" xfId="0" applyFont="1" applyFill="1" applyBorder="1"/>
    <xf numFmtId="43" fontId="5" fillId="0" borderId="15" xfId="1" applyFont="1" applyBorder="1" applyAlignment="1">
      <alignment horizontal="center"/>
    </xf>
    <xf numFmtId="43" fontId="22" fillId="0" borderId="15" xfId="1" applyFont="1" applyBorder="1" applyAlignment="1">
      <alignment horizontal="center"/>
    </xf>
    <xf numFmtId="43" fontId="22" fillId="0" borderId="14" xfId="1" applyFont="1" applyBorder="1"/>
    <xf numFmtId="164" fontId="7" fillId="0" borderId="23" xfId="1" applyNumberFormat="1" applyFont="1" applyBorder="1"/>
    <xf numFmtId="0" fontId="12" fillId="4" borderId="0" xfId="0" applyFont="1" applyFill="1" applyBorder="1" applyAlignment="1"/>
    <xf numFmtId="167" fontId="15" fillId="4" borderId="0" xfId="0" applyNumberFormat="1" applyFont="1" applyFill="1" applyBorder="1" applyAlignment="1"/>
    <xf numFmtId="0" fontId="12" fillId="2" borderId="24" xfId="0" applyFont="1" applyFill="1" applyBorder="1" applyAlignment="1"/>
    <xf numFmtId="0" fontId="12" fillId="0" borderId="24" xfId="0" applyFont="1" applyBorder="1" applyAlignment="1"/>
    <xf numFmtId="167" fontId="15" fillId="2" borderId="24" xfId="0" applyNumberFormat="1" applyFont="1" applyFill="1" applyBorder="1" applyAlignment="1"/>
    <xf numFmtId="0" fontId="12" fillId="0" borderId="25" xfId="0" applyFont="1" applyFill="1" applyBorder="1"/>
    <xf numFmtId="164" fontId="7" fillId="0" borderId="26" xfId="1" applyNumberFormat="1" applyFont="1" applyBorder="1"/>
    <xf numFmtId="0" fontId="12" fillId="0" borderId="24" xfId="0" applyFont="1" applyBorder="1"/>
    <xf numFmtId="165" fontId="15" fillId="0" borderId="24" xfId="0" applyNumberFormat="1" applyFont="1" applyBorder="1"/>
    <xf numFmtId="165" fontId="7" fillId="3" borderId="24" xfId="0" applyNumberFormat="1" applyFont="1" applyFill="1" applyBorder="1"/>
    <xf numFmtId="0" fontId="24" fillId="4" borderId="24" xfId="0" applyFont="1" applyFill="1" applyBorder="1" applyAlignment="1"/>
    <xf numFmtId="166" fontId="20" fillId="4" borderId="24" xfId="1" applyNumberFormat="1" applyFont="1" applyFill="1" applyBorder="1" applyAlignment="1">
      <alignment horizontal="left"/>
    </xf>
    <xf numFmtId="164" fontId="23" fillId="0" borderId="26" xfId="1" applyNumberFormat="1" applyFont="1" applyBorder="1"/>
    <xf numFmtId="166" fontId="24" fillId="4" borderId="24" xfId="1" applyNumberFormat="1" applyFont="1" applyFill="1" applyBorder="1"/>
    <xf numFmtId="0" fontId="25" fillId="0" borderId="0" xfId="0" applyFont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17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21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4" fillId="4" borderId="14" xfId="0" applyFont="1" applyFill="1" applyBorder="1" applyAlignment="1">
      <alignment horizontal="left"/>
    </xf>
    <xf numFmtId="0" fontId="24" fillId="4" borderId="27" xfId="0" applyFont="1" applyFill="1" applyBorder="1" applyAlignment="1">
      <alignment horizontal="left"/>
    </xf>
    <xf numFmtId="0" fontId="24" fillId="4" borderId="19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9" workbookViewId="0">
      <selection activeCell="I14" sqref="I14"/>
    </sheetView>
  </sheetViews>
  <sheetFormatPr defaultRowHeight="15" x14ac:dyDescent="0.25"/>
  <cols>
    <col min="1" max="1" width="31.5703125" customWidth="1"/>
    <col min="2" max="2" width="12" customWidth="1"/>
    <col min="3" max="3" width="34.28515625" customWidth="1"/>
    <col min="4" max="4" width="12.5703125" customWidth="1"/>
  </cols>
  <sheetData>
    <row r="1" spans="1:4" ht="24" thickTop="1" x14ac:dyDescent="0.35">
      <c r="A1" s="61" t="s">
        <v>0</v>
      </c>
      <c r="B1" s="62"/>
      <c r="C1" s="63"/>
      <c r="D1" s="64"/>
    </row>
    <row r="2" spans="1:4" ht="16.5" thickBot="1" x14ac:dyDescent="0.3">
      <c r="A2" s="65" t="s">
        <v>53</v>
      </c>
      <c r="B2" s="66"/>
      <c r="C2" s="67" t="s">
        <v>39</v>
      </c>
      <c r="D2" s="68"/>
    </row>
    <row r="3" spans="1:4" ht="18.75" thickTop="1" thickBot="1" x14ac:dyDescent="0.35">
      <c r="A3" s="69" t="s">
        <v>60</v>
      </c>
      <c r="B3" s="70"/>
      <c r="C3" s="70"/>
      <c r="D3" s="71"/>
    </row>
    <row r="4" spans="1:4" ht="16.5" thickTop="1" thickBot="1" x14ac:dyDescent="0.3">
      <c r="A4" s="28" t="s">
        <v>54</v>
      </c>
      <c r="B4" s="30">
        <v>90</v>
      </c>
      <c r="C4" s="29"/>
      <c r="D4" s="27"/>
    </row>
    <row r="5" spans="1:4" ht="16.5" thickTop="1" thickBot="1" x14ac:dyDescent="0.3">
      <c r="A5" s="72" t="s">
        <v>40</v>
      </c>
      <c r="B5" s="73"/>
      <c r="C5" s="73"/>
      <c r="D5" s="74"/>
    </row>
    <row r="6" spans="1:4" ht="16.5" thickTop="1" thickBot="1" x14ac:dyDescent="0.3">
      <c r="A6" s="75"/>
      <c r="B6" s="76"/>
      <c r="C6" s="76"/>
      <c r="D6" s="77"/>
    </row>
    <row r="7" spans="1:4" ht="15.75" thickTop="1" x14ac:dyDescent="0.25">
      <c r="A7" s="2" t="s">
        <v>1</v>
      </c>
      <c r="B7" s="3"/>
      <c r="C7" s="2" t="s">
        <v>2</v>
      </c>
      <c r="D7" s="4"/>
    </row>
    <row r="8" spans="1:4" x14ac:dyDescent="0.25">
      <c r="A8" s="31" t="s">
        <v>41</v>
      </c>
      <c r="B8" s="6"/>
      <c r="C8" s="5" t="s">
        <v>3</v>
      </c>
      <c r="D8" s="7"/>
    </row>
    <row r="9" spans="1:4" x14ac:dyDescent="0.25">
      <c r="A9" s="34" t="s">
        <v>42</v>
      </c>
      <c r="B9" s="33">
        <v>0</v>
      </c>
      <c r="C9" s="34" t="s">
        <v>46</v>
      </c>
      <c r="D9" s="36">
        <v>0</v>
      </c>
    </row>
    <row r="10" spans="1:4" x14ac:dyDescent="0.25">
      <c r="A10" s="35" t="s">
        <v>4</v>
      </c>
      <c r="B10" s="33">
        <v>0</v>
      </c>
      <c r="C10" s="35" t="s">
        <v>5</v>
      </c>
      <c r="D10" s="36">
        <v>0</v>
      </c>
    </row>
    <row r="11" spans="1:4" ht="15.75" thickBot="1" x14ac:dyDescent="0.3">
      <c r="A11" s="10" t="s">
        <v>43</v>
      </c>
      <c r="B11" s="38" t="e">
        <f>B9/B10</f>
        <v>#DIV/0!</v>
      </c>
      <c r="C11" s="11" t="s">
        <v>6</v>
      </c>
      <c r="D11" s="8">
        <f>D9/100*D10</f>
        <v>0</v>
      </c>
    </row>
    <row r="12" spans="1:4" ht="18" thickTop="1" thickBot="1" x14ac:dyDescent="0.4">
      <c r="A12" s="12"/>
      <c r="B12" s="13"/>
      <c r="C12" s="11" t="s">
        <v>7</v>
      </c>
      <c r="D12" s="8">
        <f>D11/12</f>
        <v>0</v>
      </c>
    </row>
    <row r="13" spans="1:4" ht="15.75" thickTop="1" x14ac:dyDescent="0.25">
      <c r="A13" s="14" t="s">
        <v>8</v>
      </c>
      <c r="B13" s="15"/>
      <c r="C13" s="16" t="s">
        <v>62</v>
      </c>
      <c r="D13" s="17">
        <f>20*B4</f>
        <v>1800</v>
      </c>
    </row>
    <row r="14" spans="1:4" ht="15.75" thickBot="1" x14ac:dyDescent="0.3">
      <c r="A14" s="35" t="s">
        <v>9</v>
      </c>
      <c r="B14" s="36">
        <v>0</v>
      </c>
      <c r="C14" s="18" t="s">
        <v>10</v>
      </c>
      <c r="D14" s="39">
        <f>D12/D13</f>
        <v>0</v>
      </c>
    </row>
    <row r="15" spans="1:4" ht="16.5" thickTop="1" thickBot="1" x14ac:dyDescent="0.3">
      <c r="A15" s="35" t="s">
        <v>44</v>
      </c>
      <c r="B15" s="36">
        <v>0</v>
      </c>
      <c r="C15" s="1"/>
      <c r="D15" s="1"/>
    </row>
    <row r="16" spans="1:4" ht="15.75" thickTop="1" x14ac:dyDescent="0.25">
      <c r="A16" s="35" t="s">
        <v>11</v>
      </c>
      <c r="B16" s="36">
        <v>0</v>
      </c>
      <c r="C16" s="19" t="s">
        <v>12</v>
      </c>
      <c r="D16" s="20"/>
    </row>
    <row r="17" spans="1:4" ht="15.75" thickBot="1" x14ac:dyDescent="0.3">
      <c r="A17" s="10" t="s">
        <v>13</v>
      </c>
      <c r="B17" s="39" t="e">
        <f>B15/B16</f>
        <v>#DIV/0!</v>
      </c>
      <c r="C17" s="37" t="s">
        <v>14</v>
      </c>
      <c r="D17" s="42">
        <v>0</v>
      </c>
    </row>
    <row r="18" spans="1:4" ht="15.75" thickTop="1" x14ac:dyDescent="0.25">
      <c r="A18" s="14" t="s">
        <v>15</v>
      </c>
      <c r="B18" s="21"/>
      <c r="C18" s="22" t="s">
        <v>16</v>
      </c>
      <c r="D18" s="41">
        <f>D17/12</f>
        <v>0</v>
      </c>
    </row>
    <row r="19" spans="1:4" x14ac:dyDescent="0.25">
      <c r="A19" s="35" t="s">
        <v>17</v>
      </c>
      <c r="B19" s="36">
        <v>0</v>
      </c>
      <c r="C19" s="22" t="s">
        <v>18</v>
      </c>
      <c r="D19" s="41">
        <f>D17/12</f>
        <v>0</v>
      </c>
    </row>
    <row r="20" spans="1:4" x14ac:dyDescent="0.25">
      <c r="A20" s="35" t="s">
        <v>19</v>
      </c>
      <c r="B20" s="36">
        <v>0</v>
      </c>
      <c r="C20" s="11" t="s">
        <v>20</v>
      </c>
      <c r="D20" s="41">
        <f>D18/3</f>
        <v>0</v>
      </c>
    </row>
    <row r="21" spans="1:4" x14ac:dyDescent="0.25">
      <c r="A21" s="11" t="s">
        <v>21</v>
      </c>
      <c r="B21" s="17">
        <f>B19*B20</f>
        <v>0</v>
      </c>
      <c r="C21" s="11" t="s">
        <v>22</v>
      </c>
      <c r="D21" s="41">
        <f>D17*0.08</f>
        <v>0</v>
      </c>
    </row>
    <row r="22" spans="1:4" x14ac:dyDescent="0.25">
      <c r="A22" s="35" t="s">
        <v>23</v>
      </c>
      <c r="B22" s="36">
        <v>0</v>
      </c>
      <c r="C22" s="35" t="s">
        <v>24</v>
      </c>
      <c r="D22" s="42">
        <v>0</v>
      </c>
    </row>
    <row r="23" spans="1:4" ht="15.75" thickBot="1" x14ac:dyDescent="0.3">
      <c r="A23" s="10" t="s">
        <v>25</v>
      </c>
      <c r="B23" s="39" t="e">
        <f>B21/B22</f>
        <v>#DIV/0!</v>
      </c>
      <c r="C23" s="11" t="s">
        <v>26</v>
      </c>
      <c r="D23" s="8">
        <f>D17+D18+D19+D20+D21+D22</f>
        <v>0</v>
      </c>
    </row>
    <row r="24" spans="1:4" ht="16.5" thickTop="1" thickBot="1" x14ac:dyDescent="0.3">
      <c r="A24" s="14" t="s">
        <v>27</v>
      </c>
      <c r="B24" s="20"/>
      <c r="C24" s="23" t="s">
        <v>28</v>
      </c>
      <c r="D24" s="24">
        <f>D23/D13</f>
        <v>0</v>
      </c>
    </row>
    <row r="25" spans="1:4" ht="16.5" thickTop="1" thickBot="1" x14ac:dyDescent="0.3">
      <c r="A25" s="9" t="s">
        <v>29</v>
      </c>
      <c r="B25" s="32">
        <v>0</v>
      </c>
      <c r="C25" s="1"/>
      <c r="D25" s="1"/>
    </row>
    <row r="26" spans="1:4" ht="16.5" thickTop="1" thickBot="1" x14ac:dyDescent="0.3">
      <c r="A26" s="10" t="s">
        <v>30</v>
      </c>
      <c r="B26" s="38">
        <f>B25/D13</f>
        <v>0</v>
      </c>
      <c r="C26" s="25" t="s">
        <v>31</v>
      </c>
      <c r="D26" s="21"/>
    </row>
    <row r="27" spans="1:4" ht="15.75" thickTop="1" x14ac:dyDescent="0.25">
      <c r="A27" s="12"/>
      <c r="B27" s="26"/>
      <c r="C27" s="40" t="s">
        <v>45</v>
      </c>
      <c r="D27" s="36">
        <v>0</v>
      </c>
    </row>
    <row r="28" spans="1:4" x14ac:dyDescent="0.25">
      <c r="A28" s="12"/>
      <c r="B28" s="26"/>
      <c r="C28" s="40" t="s">
        <v>32</v>
      </c>
      <c r="D28" s="36">
        <v>0</v>
      </c>
    </row>
    <row r="29" spans="1:4" x14ac:dyDescent="0.25">
      <c r="A29" s="12"/>
      <c r="B29" s="26"/>
      <c r="C29" s="40" t="s">
        <v>33</v>
      </c>
      <c r="D29" s="36">
        <v>0</v>
      </c>
    </row>
    <row r="30" spans="1:4" x14ac:dyDescent="0.25">
      <c r="A30" s="12"/>
      <c r="B30" s="26"/>
      <c r="C30" s="40" t="s">
        <v>48</v>
      </c>
      <c r="D30" s="36">
        <v>0</v>
      </c>
    </row>
    <row r="31" spans="1:4" x14ac:dyDescent="0.25">
      <c r="A31" s="12"/>
      <c r="B31" s="26"/>
      <c r="C31" s="22" t="s">
        <v>35</v>
      </c>
      <c r="D31" s="32">
        <v>0</v>
      </c>
    </row>
    <row r="32" spans="1:4" x14ac:dyDescent="0.25">
      <c r="A32" s="12"/>
      <c r="B32" s="26"/>
      <c r="C32" s="50" t="s">
        <v>36</v>
      </c>
      <c r="D32" s="57">
        <f>D31/D13</f>
        <v>0</v>
      </c>
    </row>
    <row r="33" spans="1:4" x14ac:dyDescent="0.25">
      <c r="A33" s="52" t="s">
        <v>52</v>
      </c>
      <c r="B33" s="53" t="e">
        <f>B23+B17+B11+B26</f>
        <v>#DIV/0!</v>
      </c>
      <c r="C33" s="52" t="s">
        <v>37</v>
      </c>
      <c r="D33" s="53">
        <f>D32+D24+D14</f>
        <v>0</v>
      </c>
    </row>
    <row r="34" spans="1:4" x14ac:dyDescent="0.25">
      <c r="A34" s="60" t="s">
        <v>51</v>
      </c>
      <c r="B34" s="60"/>
      <c r="C34" s="60"/>
      <c r="D34" s="54" t="e">
        <f>D33+B33</f>
        <v>#DIV/0!</v>
      </c>
    </row>
    <row r="35" spans="1:4" x14ac:dyDescent="0.25">
      <c r="A35" s="60" t="s">
        <v>50</v>
      </c>
      <c r="B35" s="60"/>
      <c r="C35" s="60"/>
      <c r="D35" s="54" t="e">
        <f>(D34*6)/100+D34</f>
        <v>#DIV/0!</v>
      </c>
    </row>
    <row r="36" spans="1:4" x14ac:dyDescent="0.25">
      <c r="A36" s="55" t="s">
        <v>38</v>
      </c>
      <c r="B36" s="55"/>
      <c r="C36" s="55"/>
      <c r="D36" s="58">
        <v>0</v>
      </c>
    </row>
    <row r="37" spans="1:4" x14ac:dyDescent="0.25">
      <c r="A37" s="47" t="s">
        <v>49</v>
      </c>
      <c r="B37" s="48"/>
      <c r="C37" s="48"/>
      <c r="D37" s="49" t="e">
        <f>D35/100*D36+D35</f>
        <v>#DIV/0!</v>
      </c>
    </row>
    <row r="38" spans="1:4" x14ac:dyDescent="0.25">
      <c r="A38" s="78"/>
      <c r="B38" s="78"/>
      <c r="C38" s="78"/>
      <c r="D38" s="78"/>
    </row>
    <row r="39" spans="1:4" ht="18.75" x14ac:dyDescent="0.3">
      <c r="A39" s="59" t="s">
        <v>61</v>
      </c>
      <c r="B39" s="59"/>
      <c r="C39" s="59"/>
      <c r="D39" s="59"/>
    </row>
  </sheetData>
  <mergeCells count="10">
    <mergeCell ref="A39:D39"/>
    <mergeCell ref="A34:C34"/>
    <mergeCell ref="A35:C35"/>
    <mergeCell ref="A1:D1"/>
    <mergeCell ref="A2:B2"/>
    <mergeCell ref="C2:D2"/>
    <mergeCell ref="A3:D3"/>
    <mergeCell ref="A5:D5"/>
    <mergeCell ref="A6:D6"/>
    <mergeCell ref="A38:D3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2" workbookViewId="0">
      <selection activeCell="H12" sqref="H12"/>
    </sheetView>
  </sheetViews>
  <sheetFormatPr defaultRowHeight="15" x14ac:dyDescent="0.25"/>
  <cols>
    <col min="1" max="1" width="31.5703125" customWidth="1"/>
    <col min="2" max="2" width="10.5703125" customWidth="1"/>
    <col min="3" max="3" width="33.28515625" customWidth="1"/>
    <col min="4" max="4" width="11.85546875" customWidth="1"/>
  </cols>
  <sheetData>
    <row r="1" spans="1:4" ht="24" thickTop="1" x14ac:dyDescent="0.35">
      <c r="A1" s="61" t="s">
        <v>0</v>
      </c>
      <c r="B1" s="62"/>
      <c r="C1" s="63"/>
      <c r="D1" s="64"/>
    </row>
    <row r="2" spans="1:4" ht="16.5" thickBot="1" x14ac:dyDescent="0.3">
      <c r="A2" s="65" t="s">
        <v>59</v>
      </c>
      <c r="B2" s="66"/>
      <c r="C2" s="67" t="s">
        <v>39</v>
      </c>
      <c r="D2" s="68"/>
    </row>
    <row r="3" spans="1:4" ht="17.25" thickTop="1" thickBot="1" x14ac:dyDescent="0.3">
      <c r="A3" s="79" t="s">
        <v>47</v>
      </c>
      <c r="B3" s="70"/>
      <c r="C3" s="70"/>
      <c r="D3" s="71"/>
    </row>
    <row r="4" spans="1:4" ht="16.5" thickTop="1" thickBot="1" x14ac:dyDescent="0.3">
      <c r="A4" s="28" t="s">
        <v>54</v>
      </c>
      <c r="B4" s="30">
        <v>82</v>
      </c>
      <c r="C4" s="29"/>
      <c r="D4" s="27"/>
    </row>
    <row r="5" spans="1:4" ht="16.5" thickTop="1" thickBot="1" x14ac:dyDescent="0.3">
      <c r="A5" s="72" t="s">
        <v>40</v>
      </c>
      <c r="B5" s="73"/>
      <c r="C5" s="73"/>
      <c r="D5" s="74"/>
    </row>
    <row r="6" spans="1:4" ht="16.5" thickTop="1" thickBot="1" x14ac:dyDescent="0.3">
      <c r="A6" s="75"/>
      <c r="B6" s="76"/>
      <c r="C6" s="76"/>
      <c r="D6" s="77"/>
    </row>
    <row r="7" spans="1:4" ht="15.75" thickTop="1" x14ac:dyDescent="0.25">
      <c r="A7" s="2" t="s">
        <v>1</v>
      </c>
      <c r="B7" s="3"/>
      <c r="C7" s="2" t="s">
        <v>2</v>
      </c>
      <c r="D7" s="4"/>
    </row>
    <row r="8" spans="1:4" x14ac:dyDescent="0.25">
      <c r="A8" s="31" t="s">
        <v>41</v>
      </c>
      <c r="B8" s="6"/>
      <c r="C8" s="5" t="s">
        <v>3</v>
      </c>
      <c r="D8" s="7"/>
    </row>
    <row r="9" spans="1:4" x14ac:dyDescent="0.25">
      <c r="A9" s="34" t="s">
        <v>42</v>
      </c>
      <c r="B9" s="43">
        <v>0</v>
      </c>
      <c r="C9" s="34" t="s">
        <v>46</v>
      </c>
      <c r="D9" s="36">
        <v>0</v>
      </c>
    </row>
    <row r="10" spans="1:4" x14ac:dyDescent="0.25">
      <c r="A10" s="35" t="s">
        <v>4</v>
      </c>
      <c r="B10" s="43">
        <v>0</v>
      </c>
      <c r="C10" s="35" t="s">
        <v>5</v>
      </c>
      <c r="D10" s="36">
        <v>0</v>
      </c>
    </row>
    <row r="11" spans="1:4" ht="15.75" thickBot="1" x14ac:dyDescent="0.3">
      <c r="A11" s="10" t="s">
        <v>43</v>
      </c>
      <c r="B11" s="38" t="e">
        <f>B9/B10</f>
        <v>#DIV/0!</v>
      </c>
      <c r="C11" s="11" t="s">
        <v>6</v>
      </c>
      <c r="D11" s="8">
        <f>D9/100*D10</f>
        <v>0</v>
      </c>
    </row>
    <row r="12" spans="1:4" ht="18" thickTop="1" thickBot="1" x14ac:dyDescent="0.4">
      <c r="A12" s="12"/>
      <c r="B12" s="13"/>
      <c r="C12" s="11" t="s">
        <v>7</v>
      </c>
      <c r="D12" s="8">
        <f>D11/12</f>
        <v>0</v>
      </c>
    </row>
    <row r="13" spans="1:4" ht="15.75" thickTop="1" x14ac:dyDescent="0.25">
      <c r="A13" s="14" t="s">
        <v>8</v>
      </c>
      <c r="B13" s="15"/>
      <c r="C13" s="16" t="s">
        <v>63</v>
      </c>
      <c r="D13" s="17">
        <f>20*B4</f>
        <v>1640</v>
      </c>
    </row>
    <row r="14" spans="1:4" ht="15.75" thickBot="1" x14ac:dyDescent="0.3">
      <c r="A14" s="35" t="s">
        <v>9</v>
      </c>
      <c r="B14" s="36">
        <v>0</v>
      </c>
      <c r="C14" s="18" t="s">
        <v>10</v>
      </c>
      <c r="D14" s="39">
        <f>D12/D13</f>
        <v>0</v>
      </c>
    </row>
    <row r="15" spans="1:4" ht="16.5" thickTop="1" thickBot="1" x14ac:dyDescent="0.3">
      <c r="A15" s="35" t="s">
        <v>44</v>
      </c>
      <c r="B15" s="36">
        <v>0</v>
      </c>
      <c r="C15" s="1"/>
      <c r="D15" s="1"/>
    </row>
    <row r="16" spans="1:4" ht="15.75" thickTop="1" x14ac:dyDescent="0.25">
      <c r="A16" s="35" t="s">
        <v>11</v>
      </c>
      <c r="B16" s="36">
        <v>0</v>
      </c>
      <c r="C16" s="19" t="s">
        <v>12</v>
      </c>
      <c r="D16" s="20"/>
    </row>
    <row r="17" spans="1:4" ht="15.75" thickBot="1" x14ac:dyDescent="0.3">
      <c r="A17" s="10" t="s">
        <v>13</v>
      </c>
      <c r="B17" s="39" t="e">
        <f>B15/B16</f>
        <v>#DIV/0!</v>
      </c>
      <c r="C17" s="37" t="s">
        <v>14</v>
      </c>
      <c r="D17" s="36">
        <v>0</v>
      </c>
    </row>
    <row r="18" spans="1:4" ht="15.75" thickTop="1" x14ac:dyDescent="0.25">
      <c r="A18" s="14" t="s">
        <v>15</v>
      </c>
      <c r="B18" s="21"/>
      <c r="C18" s="22" t="s">
        <v>16</v>
      </c>
      <c r="D18" s="8">
        <f>D17/12</f>
        <v>0</v>
      </c>
    </row>
    <row r="19" spans="1:4" x14ac:dyDescent="0.25">
      <c r="A19" s="35" t="s">
        <v>17</v>
      </c>
      <c r="B19" s="36">
        <v>0</v>
      </c>
      <c r="C19" s="22" t="s">
        <v>18</v>
      </c>
      <c r="D19" s="8">
        <f>D17/12</f>
        <v>0</v>
      </c>
    </row>
    <row r="20" spans="1:4" x14ac:dyDescent="0.25">
      <c r="A20" s="35" t="s">
        <v>19</v>
      </c>
      <c r="B20" s="36">
        <v>0</v>
      </c>
      <c r="C20" s="11" t="s">
        <v>20</v>
      </c>
      <c r="D20" s="8">
        <f>D18/3</f>
        <v>0</v>
      </c>
    </row>
    <row r="21" spans="1:4" x14ac:dyDescent="0.25">
      <c r="A21" s="11" t="s">
        <v>21</v>
      </c>
      <c r="B21" s="17">
        <f>B19*B20</f>
        <v>0</v>
      </c>
      <c r="C21" s="11" t="s">
        <v>22</v>
      </c>
      <c r="D21" s="8">
        <f>D17*0.08</f>
        <v>0</v>
      </c>
    </row>
    <row r="22" spans="1:4" x14ac:dyDescent="0.25">
      <c r="A22" s="35" t="s">
        <v>23</v>
      </c>
      <c r="B22" s="36">
        <v>0</v>
      </c>
      <c r="C22" s="35" t="s">
        <v>24</v>
      </c>
      <c r="D22" s="36">
        <v>0</v>
      </c>
    </row>
    <row r="23" spans="1:4" ht="15.75" thickBot="1" x14ac:dyDescent="0.3">
      <c r="A23" s="10" t="s">
        <v>25</v>
      </c>
      <c r="B23" s="39" t="e">
        <f>B21/B22</f>
        <v>#DIV/0!</v>
      </c>
      <c r="C23" s="11" t="s">
        <v>26</v>
      </c>
      <c r="D23" s="8">
        <f>D17+D18+D19+D20+D21+D22</f>
        <v>0</v>
      </c>
    </row>
    <row r="24" spans="1:4" ht="16.5" thickTop="1" thickBot="1" x14ac:dyDescent="0.3">
      <c r="A24" s="14" t="s">
        <v>27</v>
      </c>
      <c r="B24" s="20"/>
      <c r="C24" s="23" t="s">
        <v>28</v>
      </c>
      <c r="D24" s="44">
        <f>D23/D13</f>
        <v>0</v>
      </c>
    </row>
    <row r="25" spans="1:4" ht="16.5" thickTop="1" thickBot="1" x14ac:dyDescent="0.3">
      <c r="A25" s="35" t="s">
        <v>29</v>
      </c>
      <c r="B25" s="36">
        <v>0</v>
      </c>
      <c r="C25" s="1"/>
      <c r="D25" s="1"/>
    </row>
    <row r="26" spans="1:4" ht="16.5" thickTop="1" thickBot="1" x14ac:dyDescent="0.3">
      <c r="A26" s="10" t="s">
        <v>30</v>
      </c>
      <c r="B26" s="38">
        <f>B25/D13</f>
        <v>0</v>
      </c>
      <c r="C26" s="25" t="s">
        <v>31</v>
      </c>
      <c r="D26" s="21"/>
    </row>
    <row r="27" spans="1:4" ht="15.75" thickTop="1" x14ac:dyDescent="0.25">
      <c r="A27" s="12"/>
      <c r="B27" s="26"/>
      <c r="C27" s="40" t="s">
        <v>45</v>
      </c>
      <c r="D27" s="36">
        <v>0</v>
      </c>
    </row>
    <row r="28" spans="1:4" x14ac:dyDescent="0.25">
      <c r="A28" s="12"/>
      <c r="B28" s="26"/>
      <c r="C28" s="40" t="s">
        <v>32</v>
      </c>
      <c r="D28" s="36">
        <v>0</v>
      </c>
    </row>
    <row r="29" spans="1:4" x14ac:dyDescent="0.25">
      <c r="A29" s="12"/>
      <c r="B29" s="26"/>
      <c r="C29" s="40" t="s">
        <v>33</v>
      </c>
      <c r="D29" s="36">
        <v>0</v>
      </c>
    </row>
    <row r="30" spans="1:4" x14ac:dyDescent="0.25">
      <c r="A30" s="12"/>
      <c r="B30" s="26"/>
      <c r="C30" s="40" t="s">
        <v>34</v>
      </c>
      <c r="D30" s="36">
        <v>0</v>
      </c>
    </row>
    <row r="31" spans="1:4" x14ac:dyDescent="0.25">
      <c r="A31" s="12"/>
      <c r="B31" s="26"/>
      <c r="C31" s="22" t="s">
        <v>35</v>
      </c>
      <c r="D31" s="32">
        <f>SUM(D27:D30)</f>
        <v>0</v>
      </c>
    </row>
    <row r="32" spans="1:4" x14ac:dyDescent="0.25">
      <c r="A32" s="12"/>
      <c r="B32" s="26"/>
      <c r="C32" s="50" t="s">
        <v>36</v>
      </c>
      <c r="D32" s="51">
        <f>D31/D13</f>
        <v>0</v>
      </c>
    </row>
    <row r="33" spans="1:4" x14ac:dyDescent="0.25">
      <c r="A33" s="52" t="s">
        <v>55</v>
      </c>
      <c r="B33" s="53" t="e">
        <f>B23+B17+B11+B26</f>
        <v>#DIV/0!</v>
      </c>
      <c r="C33" s="52" t="s">
        <v>37</v>
      </c>
      <c r="D33" s="53">
        <f>D32+D24+D14</f>
        <v>0</v>
      </c>
    </row>
    <row r="34" spans="1:4" x14ac:dyDescent="0.25">
      <c r="A34" s="60" t="s">
        <v>56</v>
      </c>
      <c r="B34" s="60"/>
      <c r="C34" s="60"/>
      <c r="D34" s="54" t="e">
        <f>D33+B33</f>
        <v>#DIV/0!</v>
      </c>
    </row>
    <row r="35" spans="1:4" x14ac:dyDescent="0.25">
      <c r="A35" s="60" t="s">
        <v>57</v>
      </c>
      <c r="B35" s="60"/>
      <c r="C35" s="60"/>
      <c r="D35" s="54" t="e">
        <f>(D34*6)/100+D34</f>
        <v>#DIV/0!</v>
      </c>
    </row>
    <row r="36" spans="1:4" x14ac:dyDescent="0.25">
      <c r="A36" s="80" t="s">
        <v>38</v>
      </c>
      <c r="B36" s="81"/>
      <c r="C36" s="82"/>
      <c r="D36" s="56">
        <v>20</v>
      </c>
    </row>
    <row r="37" spans="1:4" x14ac:dyDescent="0.25">
      <c r="A37" s="47" t="s">
        <v>58</v>
      </c>
      <c r="B37" s="48"/>
      <c r="C37" s="48"/>
      <c r="D37" s="49" t="e">
        <f>D35/100*D36+D35</f>
        <v>#DIV/0!</v>
      </c>
    </row>
    <row r="38" spans="1:4" x14ac:dyDescent="0.25">
      <c r="A38" s="45"/>
      <c r="B38" s="45"/>
      <c r="C38" s="45"/>
      <c r="D38" s="46"/>
    </row>
    <row r="39" spans="1:4" ht="18.75" x14ac:dyDescent="0.3">
      <c r="A39" s="59" t="s">
        <v>61</v>
      </c>
      <c r="B39" s="59"/>
      <c r="C39" s="59"/>
      <c r="D39" s="59"/>
    </row>
  </sheetData>
  <mergeCells count="10">
    <mergeCell ref="A34:C34"/>
    <mergeCell ref="A35:C35"/>
    <mergeCell ref="A39:D39"/>
    <mergeCell ref="A1:D1"/>
    <mergeCell ref="A2:B2"/>
    <mergeCell ref="C2:D2"/>
    <mergeCell ref="A3:D3"/>
    <mergeCell ref="A5:D5"/>
    <mergeCell ref="A6:D6"/>
    <mergeCell ref="A36:C3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Itinerário 1</vt:lpstr>
      <vt:lpstr>Itinerário 2 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2022-09-15T13:38:42Z</cp:lastPrinted>
  <dcterms:created xsi:type="dcterms:W3CDTF">2020-04-24T12:14:41Z</dcterms:created>
  <dcterms:modified xsi:type="dcterms:W3CDTF">2022-09-22T12:15:17Z</dcterms:modified>
</cp:coreProperties>
</file>